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5875" windowHeight="11070"/>
  </bookViews>
  <sheets>
    <sheet name="Parte 1" sheetId="1" r:id="rId1"/>
    <sheet name="Parte 2" sheetId="2" r:id="rId2"/>
    <sheet name="Parte 3" sheetId="4" r:id="rId3"/>
  </sheets>
  <calcPr calcId="145621"/>
</workbook>
</file>

<file path=xl/calcChain.xml><?xml version="1.0" encoding="utf-8"?>
<calcChain xmlns="http://schemas.openxmlformats.org/spreadsheetml/2006/main">
  <c r="E5" i="4" l="1"/>
  <c r="E6" i="4"/>
  <c r="E4" i="4"/>
  <c r="B6" i="4"/>
  <c r="G6" i="4" s="1"/>
  <c r="B5" i="4"/>
  <c r="G5" i="4" s="1"/>
  <c r="B4" i="4"/>
  <c r="G4" i="4" s="1"/>
  <c r="D6" i="4"/>
  <c r="D5" i="4"/>
  <c r="G4" i="2"/>
  <c r="G8" i="2"/>
  <c r="G6" i="2"/>
  <c r="E8" i="2"/>
  <c r="F8" i="2" s="1"/>
  <c r="E6" i="2"/>
  <c r="E4" i="2"/>
  <c r="H4" i="2" s="1"/>
  <c r="D8" i="2"/>
  <c r="D6" i="2"/>
  <c r="C4" i="4" s="1"/>
  <c r="D4" i="2"/>
  <c r="C15" i="2"/>
  <c r="I6" i="2" s="1"/>
  <c r="C6" i="1"/>
  <c r="C5" i="1"/>
  <c r="C4" i="1"/>
  <c r="C12" i="1"/>
  <c r="C15" i="1" l="1"/>
  <c r="I8" i="2"/>
  <c r="J8" i="2" s="1"/>
  <c r="H8" i="2"/>
  <c r="I4" i="2"/>
  <c r="J4" i="2" s="1"/>
  <c r="J6" i="2"/>
  <c r="D4" i="4"/>
  <c r="H4" i="4" s="1"/>
  <c r="F6" i="4"/>
  <c r="F5" i="4"/>
  <c r="H6" i="4"/>
  <c r="H5" i="4"/>
  <c r="F6" i="2"/>
  <c r="F4" i="2"/>
  <c r="H6" i="2"/>
  <c r="C17" i="1"/>
  <c r="C16" i="1"/>
  <c r="F4" i="4" l="1"/>
  <c r="C20" i="2"/>
  <c r="K8" i="2" s="1"/>
  <c r="C19" i="2"/>
  <c r="C19" i="1"/>
  <c r="C22" i="2" l="1"/>
  <c r="C23" i="2" s="1"/>
  <c r="K4" i="2"/>
  <c r="K6" i="2"/>
  <c r="C21" i="2" l="1"/>
</calcChain>
</file>

<file path=xl/sharedStrings.xml><?xml version="1.0" encoding="utf-8"?>
<sst xmlns="http://schemas.openxmlformats.org/spreadsheetml/2006/main" count="111" uniqueCount="72">
  <si>
    <t>Período de Oscilação:
T = t/10 (s)</t>
  </si>
  <si>
    <t>Tempo Cronometrado
de 10 Oscilações: t (s)</t>
  </si>
  <si>
    <t>Variaveis e Resultados</t>
  </si>
  <si>
    <t>DEPENDÊNCIA DO PERÍODO DE OSCILAÇÃO COM A MASSA</t>
  </si>
  <si>
    <t>Comprimento do fio:</t>
  </si>
  <si>
    <t xml:space="preserve">L = </t>
  </si>
  <si>
    <t>m</t>
  </si>
  <si>
    <t>Ângulo inicial:</t>
  </si>
  <si>
    <r>
      <rPr>
        <sz val="11"/>
        <color theme="1"/>
        <rFont val="Symbol"/>
        <family val="1"/>
        <charset val="2"/>
      </rPr>
      <t>q</t>
    </r>
    <r>
      <rPr>
        <sz val="8"/>
        <color theme="1"/>
        <rFont val="Calibri"/>
        <family val="2"/>
      </rPr>
      <t>M</t>
    </r>
    <r>
      <rPr>
        <sz val="11"/>
        <color theme="1"/>
        <rFont val="Calibri"/>
        <family val="2"/>
      </rPr>
      <t xml:space="preserve"> = </t>
    </r>
  </si>
  <si>
    <t>graus</t>
  </si>
  <si>
    <t>rad</t>
  </si>
  <si>
    <t xml:space="preserve">g = </t>
  </si>
  <si>
    <t>Aceleração da gravidade:</t>
  </si>
  <si>
    <t>Valor máximo de T:</t>
  </si>
  <si>
    <t>s</t>
  </si>
  <si>
    <t>Valor mínimo de T:</t>
  </si>
  <si>
    <t>Valor médio de T:</t>
  </si>
  <si>
    <t xml:space="preserve">Tmáx = </t>
  </si>
  <si>
    <t xml:space="preserve">Tmín = </t>
  </si>
  <si>
    <t xml:space="preserve">Tmédio = </t>
  </si>
  <si>
    <t>m/s²</t>
  </si>
  <si>
    <t>Variação máxima: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</si>
  <si>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</rPr>
      <t xml:space="preserve">max = </t>
    </r>
  </si>
  <si>
    <t>%</t>
  </si>
  <si>
    <r>
      <t xml:space="preserve">Respostas aos Questionamentos </t>
    </r>
    <r>
      <rPr>
        <sz val="12"/>
        <color theme="1"/>
        <rFont val="Calibri"/>
        <family val="2"/>
        <scheme val="minor"/>
      </rPr>
      <t>(ver roteiro)</t>
    </r>
  </si>
  <si>
    <t>DEPENDÊNCIA DO PERÍODO DE OSCILAÇÃO COM O COMPRIMENTO DO FIO</t>
  </si>
  <si>
    <t>Comprimento do
fio: L (m)</t>
  </si>
  <si>
    <t>Número da
Medida</t>
  </si>
  <si>
    <t>Tempo
Cronometrado: t(s)</t>
  </si>
  <si>
    <r>
      <t>Valor médio:
t</t>
    </r>
    <r>
      <rPr>
        <b/>
        <sz val="9"/>
        <color theme="1"/>
        <rFont val="Calibri"/>
        <family val="2"/>
        <scheme val="minor"/>
      </rPr>
      <t>médio</t>
    </r>
    <r>
      <rPr>
        <b/>
        <sz val="11"/>
        <color theme="1"/>
        <rFont val="Calibri"/>
        <family val="2"/>
        <scheme val="minor"/>
      </rPr>
      <t xml:space="preserve"> (S)</t>
    </r>
  </si>
  <si>
    <r>
      <t>Período:
T = t</t>
    </r>
    <r>
      <rPr>
        <b/>
        <sz val="9"/>
        <color theme="1"/>
        <rFont val="Calibri"/>
        <family val="2"/>
        <scheme val="minor"/>
      </rPr>
      <t>médio</t>
    </r>
    <r>
      <rPr>
        <b/>
        <sz val="11"/>
        <color theme="1"/>
        <rFont val="Calibri"/>
        <family val="2"/>
        <scheme val="minor"/>
      </rPr>
      <t>/10 (s)</t>
    </r>
  </si>
  <si>
    <r>
      <t>Período Calculado:
T</t>
    </r>
    <r>
      <rPr>
        <b/>
        <sz val="9"/>
        <color theme="1"/>
        <rFont val="Calibri"/>
        <family val="2"/>
        <scheme val="minor"/>
      </rPr>
      <t>LIN</t>
    </r>
    <r>
      <rPr>
        <b/>
        <sz val="11"/>
        <color theme="1"/>
        <rFont val="Calibri"/>
        <family val="2"/>
        <scheme val="minor"/>
      </rPr>
      <t xml:space="preserve"> (s)</t>
    </r>
  </si>
  <si>
    <r>
      <t xml:space="preserve">Desvio Calculado:
</t>
    </r>
    <r>
      <rPr>
        <b/>
        <sz val="11"/>
        <color theme="1"/>
        <rFont val="Symbol"/>
        <family val="1"/>
        <charset val="2"/>
      </rPr>
      <t>D</t>
    </r>
    <r>
      <rPr>
        <b/>
        <sz val="9"/>
        <color theme="1"/>
        <rFont val="Calibri"/>
        <family val="2"/>
      </rPr>
      <t>LIN</t>
    </r>
    <r>
      <rPr>
        <b/>
        <sz val="11"/>
        <color theme="1"/>
        <rFont val="Calibri"/>
        <family val="2"/>
      </rPr>
      <t xml:space="preserve"> (%)</t>
    </r>
  </si>
  <si>
    <r>
      <t>Período Calculado:
T</t>
    </r>
    <r>
      <rPr>
        <b/>
        <sz val="9"/>
        <color theme="1"/>
        <rFont val="Calibri"/>
        <family val="2"/>
        <scheme val="minor"/>
      </rPr>
      <t>BER</t>
    </r>
    <r>
      <rPr>
        <b/>
        <sz val="11"/>
        <color theme="1"/>
        <rFont val="Calibri"/>
        <family val="2"/>
        <scheme val="minor"/>
      </rPr>
      <t xml:space="preserve"> (s)</t>
    </r>
  </si>
  <si>
    <r>
      <t xml:space="preserve">Desvio Calculado:
</t>
    </r>
    <r>
      <rPr>
        <b/>
        <sz val="11"/>
        <color theme="1"/>
        <rFont val="Symbol"/>
        <family val="1"/>
        <charset val="2"/>
      </rPr>
      <t>D</t>
    </r>
    <r>
      <rPr>
        <b/>
        <sz val="9"/>
        <color theme="1"/>
        <rFont val="Calibri"/>
        <family val="2"/>
      </rPr>
      <t>BER</t>
    </r>
    <r>
      <rPr>
        <b/>
        <sz val="11"/>
        <color theme="1"/>
        <rFont val="Calibri"/>
        <family val="2"/>
      </rPr>
      <t xml:space="preserve"> (%)</t>
    </r>
  </si>
  <si>
    <t>Massa m:</t>
  </si>
  <si>
    <t xml:space="preserve">m = </t>
  </si>
  <si>
    <t>Acel. da gravidade:</t>
  </si>
  <si>
    <t>T²
(s²)</t>
  </si>
  <si>
    <r>
      <t>Reg. Linear:
T²</t>
    </r>
    <r>
      <rPr>
        <b/>
        <sz val="9"/>
        <color theme="1"/>
        <rFont val="Calibri"/>
        <family val="2"/>
        <scheme val="minor"/>
      </rPr>
      <t>calc</t>
    </r>
    <r>
      <rPr>
        <b/>
        <sz val="11"/>
        <color theme="1"/>
        <rFont val="Calibri"/>
        <family val="2"/>
        <scheme val="minor"/>
      </rPr>
      <t xml:space="preserve"> (s²)</t>
    </r>
  </si>
  <si>
    <t xml:space="preserve">α = </t>
  </si>
  <si>
    <t>s²/m</t>
  </si>
  <si>
    <t>Coef. Correlação:</t>
  </si>
  <si>
    <t xml:space="preserve">r = </t>
  </si>
  <si>
    <t>Acel. g calculada:</t>
  </si>
  <si>
    <r>
      <t>g</t>
    </r>
    <r>
      <rPr>
        <sz val="9"/>
        <color theme="1"/>
        <rFont val="Calibri"/>
        <family val="2"/>
      </rPr>
      <t>calc</t>
    </r>
    <r>
      <rPr>
        <sz val="11"/>
        <color theme="1"/>
        <rFont val="Calibri"/>
        <family val="2"/>
      </rPr>
      <t xml:space="preserve"> = </t>
    </r>
  </si>
  <si>
    <t>Média de T²:</t>
  </si>
  <si>
    <r>
      <t>T²</t>
    </r>
    <r>
      <rPr>
        <sz val="9"/>
        <color theme="1"/>
        <rFont val="Calibri"/>
        <family val="2"/>
      </rPr>
      <t>médio</t>
    </r>
    <r>
      <rPr>
        <sz val="11"/>
        <color theme="1"/>
        <rFont val="Calibri"/>
        <family val="2"/>
      </rPr>
      <t xml:space="preserve"> = </t>
    </r>
  </si>
  <si>
    <t>s²</t>
  </si>
  <si>
    <t>sem unidades</t>
  </si>
  <si>
    <r>
      <t>Desvio em g</t>
    </r>
    <r>
      <rPr>
        <sz val="9"/>
        <color theme="1"/>
        <rFont val="Calibri"/>
        <family val="2"/>
        <scheme val="minor"/>
      </rPr>
      <t>calc</t>
    </r>
    <r>
      <rPr>
        <sz val="11"/>
        <color theme="1"/>
        <rFont val="Calibri"/>
        <family val="2"/>
        <scheme val="minor"/>
      </rPr>
      <t>:</t>
    </r>
  </si>
  <si>
    <r>
      <rPr>
        <sz val="11"/>
        <color theme="1"/>
        <rFont val="Symbol"/>
        <family val="1"/>
        <charset val="2"/>
      </rPr>
      <t>D</t>
    </r>
    <r>
      <rPr>
        <sz val="9"/>
        <color theme="1"/>
        <rFont val="Calibri"/>
        <family val="2"/>
      </rPr>
      <t>gcalc</t>
    </r>
    <r>
      <rPr>
        <sz val="11"/>
        <color theme="1"/>
        <rFont val="Calibri"/>
        <family val="2"/>
      </rPr>
      <t xml:space="preserve"> = </t>
    </r>
  </si>
  <si>
    <t>Resultados da Regressão Linear T² versus L</t>
  </si>
  <si>
    <r>
      <t>Inclinação</t>
    </r>
    <r>
      <rPr>
        <sz val="11"/>
        <color theme="1"/>
        <rFont val="Calibri"/>
        <family val="2"/>
        <scheme val="minor"/>
      </rPr>
      <t>:</t>
    </r>
  </si>
  <si>
    <r>
      <t xml:space="preserve">Amplitude
Angular: </t>
    </r>
    <r>
      <rPr>
        <b/>
        <sz val="11"/>
        <color theme="1"/>
        <rFont val="Symbol"/>
        <family val="1"/>
        <charset val="2"/>
      </rPr>
      <t>q</t>
    </r>
    <r>
      <rPr>
        <b/>
        <sz val="8"/>
        <color theme="1"/>
        <rFont val="Calibri"/>
        <family val="2"/>
      </rPr>
      <t>M</t>
    </r>
    <r>
      <rPr>
        <b/>
        <sz val="11"/>
        <color theme="1"/>
        <rFont val="Calibri"/>
        <family val="2"/>
        <scheme val="minor"/>
      </rPr>
      <t xml:space="preserve"> (graus)</t>
    </r>
  </si>
  <si>
    <r>
      <t xml:space="preserve">Amplitude
Angular: </t>
    </r>
    <r>
      <rPr>
        <b/>
        <sz val="11"/>
        <color theme="1"/>
        <rFont val="Symbol"/>
        <family val="1"/>
        <charset val="2"/>
      </rPr>
      <t>q</t>
    </r>
    <r>
      <rPr>
        <b/>
        <sz val="8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 xml:space="preserve"> (rad)</t>
    </r>
  </si>
  <si>
    <t>VALIDADE DAS APROXIMAÇÕES NO CÁLCULO DO PERÍODO</t>
  </si>
  <si>
    <t>INSTRUÇÕES</t>
  </si>
  <si>
    <t>* Sempre observe as unidades indicadas.</t>
  </si>
  <si>
    <t>* Insira suas respostas no quadro verde.</t>
  </si>
  <si>
    <t>* Senha de proteção da planilha: senha</t>
  </si>
  <si>
    <r>
      <t xml:space="preserve">* Lembre que os dados para </t>
    </r>
    <r>
      <rPr>
        <sz val="12"/>
        <color theme="1"/>
        <rFont val="Symbol"/>
        <family val="1"/>
        <charset val="2"/>
      </rPr>
      <t>q</t>
    </r>
    <r>
      <rPr>
        <sz val="12"/>
        <color theme="1"/>
        <rFont val="Calibri"/>
        <family val="2"/>
      </rPr>
      <t>M = 2° serão importados da planilha 'Parte 2'.</t>
    </r>
  </si>
  <si>
    <r>
      <t xml:space="preserve">* Preencher os dados </t>
    </r>
    <r>
      <rPr>
        <sz val="12"/>
        <color rgb="FFFF0000"/>
        <rFont val="Calibri"/>
        <family val="2"/>
        <scheme val="minor"/>
      </rPr>
      <t>Massa</t>
    </r>
    <r>
      <rPr>
        <sz val="12"/>
        <color theme="1"/>
        <rFont val="Calibri"/>
        <family val="2"/>
        <scheme val="minor"/>
      </rPr>
      <t xml:space="preserve"> e </t>
    </r>
    <r>
      <rPr>
        <sz val="12"/>
        <color rgb="FFFF0000"/>
        <rFont val="Calibri"/>
        <family val="2"/>
        <scheme val="minor"/>
      </rPr>
      <t>Tempo Cronometrado</t>
    </r>
    <r>
      <rPr>
        <sz val="12"/>
        <color theme="1"/>
        <rFont val="Calibri"/>
        <family val="2"/>
        <scheme val="minor"/>
      </rPr>
      <t xml:space="preserve"> na tabela (celulas em azul). </t>
    </r>
  </si>
  <si>
    <t>Massa:
m (g)</t>
  </si>
  <si>
    <r>
      <t xml:space="preserve">* Caso for necessário preencha o valor de </t>
    </r>
    <r>
      <rPr>
        <sz val="12"/>
        <color rgb="FFFF0000"/>
        <rFont val="Calibri"/>
        <family val="2"/>
        <scheme val="minor"/>
      </rPr>
      <t xml:space="preserve">Comprimento do Fio </t>
    </r>
    <r>
      <rPr>
        <sz val="12"/>
        <color theme="1"/>
        <rFont val="Calibri"/>
        <family val="2"/>
        <scheme val="minor"/>
      </rPr>
      <t>(celula C10 em azul).</t>
    </r>
  </si>
  <si>
    <t>g</t>
  </si>
  <si>
    <r>
      <t xml:space="preserve">* Preencher os dados </t>
    </r>
    <r>
      <rPr>
        <sz val="12"/>
        <color rgb="FFFF0000"/>
        <rFont val="Calibri"/>
        <family val="2"/>
        <scheme val="minor"/>
      </rPr>
      <t>Tempo Cronometrado</t>
    </r>
    <r>
      <rPr>
        <sz val="12"/>
        <color theme="1"/>
        <rFont val="Calibri"/>
        <family val="2"/>
        <scheme val="minor"/>
      </rPr>
      <t xml:space="preserve"> na tabela (celulas em azul). </t>
    </r>
  </si>
  <si>
    <r>
      <t xml:space="preserve">* Caso necessário, preencher os dados </t>
    </r>
    <r>
      <rPr>
        <sz val="12"/>
        <color rgb="FFFF0000"/>
        <rFont val="Calibri"/>
        <family val="2"/>
        <scheme val="minor"/>
      </rPr>
      <t>Comprimento do Fio</t>
    </r>
    <r>
      <rPr>
        <sz val="12"/>
        <color theme="1"/>
        <rFont val="Calibri"/>
        <family val="2"/>
        <scheme val="minor"/>
      </rPr>
      <t xml:space="preserve"> na tabela (celulas em azul). </t>
    </r>
  </si>
  <si>
    <r>
      <t xml:space="preserve">* Preencha o valor da </t>
    </r>
    <r>
      <rPr>
        <sz val="12"/>
        <color rgb="FFFF0000"/>
        <rFont val="Calibri"/>
        <family val="2"/>
        <scheme val="minor"/>
      </rPr>
      <t>Massa</t>
    </r>
    <r>
      <rPr>
        <sz val="12"/>
        <color theme="1"/>
        <rFont val="Calibri"/>
        <family val="2"/>
        <scheme val="minor"/>
      </rPr>
      <t xml:space="preserve"> (celula C13 em azul)</t>
    </r>
  </si>
  <si>
    <r>
      <t xml:space="preserve">* Preencher os dados </t>
    </r>
    <r>
      <rPr>
        <sz val="12"/>
        <color rgb="FFFF0000"/>
        <rFont val="Calibri"/>
        <family val="2"/>
        <scheme val="minor"/>
      </rPr>
      <t xml:space="preserve">Tempo Cronometrado </t>
    </r>
    <r>
      <rPr>
        <sz val="12"/>
        <color theme="1"/>
        <rFont val="Calibri"/>
        <family val="2"/>
        <scheme val="minor"/>
      </rPr>
      <t xml:space="preserve">na tabela (celulas em azul). </t>
    </r>
  </si>
  <si>
    <r>
      <t xml:space="preserve">* Preencha o valor da </t>
    </r>
    <r>
      <rPr>
        <sz val="12"/>
        <color rgb="FFFF0000"/>
        <rFont val="Calibri"/>
        <family val="2"/>
        <scheme val="minor"/>
      </rPr>
      <t>Massa</t>
    </r>
    <r>
      <rPr>
        <sz val="12"/>
        <color theme="1"/>
        <rFont val="Calibri"/>
        <family val="2"/>
        <scheme val="minor"/>
      </rPr>
      <t xml:space="preserve"> (celula C11 em azul).</t>
    </r>
  </si>
  <si>
    <r>
      <t xml:space="preserve">* Caso for necessário preencha o valor de </t>
    </r>
    <r>
      <rPr>
        <sz val="12"/>
        <color rgb="FFFF0000"/>
        <rFont val="Calibri"/>
        <family val="2"/>
        <scheme val="minor"/>
      </rPr>
      <t>Comprimento do Fio</t>
    </r>
    <r>
      <rPr>
        <sz val="12"/>
        <color theme="1"/>
        <rFont val="Calibri"/>
        <family val="2"/>
        <scheme val="minor"/>
      </rPr>
      <t xml:space="preserve"> (celula C10 em azul).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</si>
</sst>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00"/>
    <numFmt numFmtId="167" formatCode="0.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4" fontId="0" fillId="3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165" fontId="0" fillId="0" borderId="0" xfId="0" applyNumberFormat="1" applyAlignment="1" applyProtection="1">
      <alignment horizontal="center"/>
    </xf>
    <xf numFmtId="166" fontId="0" fillId="0" borderId="0" xfId="0" applyNumberForma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167" fontId="0" fillId="0" borderId="0" xfId="0" applyNumberFormat="1" applyAlignment="1" applyProtection="1">
      <alignment horizont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166" fontId="0" fillId="3" borderId="1" xfId="0" applyNumberFormat="1" applyFill="1" applyBorder="1" applyAlignment="1" applyProtection="1">
      <alignment horizontal="center"/>
    </xf>
    <xf numFmtId="166" fontId="0" fillId="3" borderId="10" xfId="0" applyNumberFormat="1" applyFill="1" applyBorder="1" applyAlignment="1" applyProtection="1">
      <alignment horizontal="center"/>
    </xf>
    <xf numFmtId="166" fontId="0" fillId="3" borderId="11" xfId="0" applyNumberForma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166" fontId="0" fillId="4" borderId="1" xfId="0" applyNumberFormat="1" applyFill="1" applyBorder="1" applyAlignment="1" applyProtection="1">
      <alignment horizontal="center"/>
    </xf>
    <xf numFmtId="166" fontId="0" fillId="4" borderId="10" xfId="0" applyNumberFormat="1" applyFill="1" applyBorder="1" applyAlignment="1" applyProtection="1">
      <alignment horizontal="center"/>
    </xf>
    <xf numFmtId="166" fontId="0" fillId="4" borderId="11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165" fontId="0" fillId="3" borderId="10" xfId="0" applyNumberFormat="1" applyFill="1" applyBorder="1" applyAlignment="1" applyProtection="1">
      <alignment horizontal="center"/>
    </xf>
    <xf numFmtId="165" fontId="0" fillId="3" borderId="11" xfId="0" applyNumberFormat="1" applyFill="1" applyBorder="1" applyAlignment="1" applyProtection="1">
      <alignment horizontal="center"/>
    </xf>
    <xf numFmtId="165" fontId="0" fillId="4" borderId="10" xfId="0" applyNumberFormat="1" applyFill="1" applyBorder="1" applyAlignment="1" applyProtection="1">
      <alignment horizontal="center"/>
    </xf>
    <xf numFmtId="165" fontId="0" fillId="4" borderId="11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7" fontId="0" fillId="0" borderId="0" xfId="0" applyNumberFormat="1" applyAlignment="1" applyProtection="1">
      <alignment horizontal="center" vertical="center"/>
    </xf>
    <xf numFmtId="167" fontId="0" fillId="3" borderId="10" xfId="0" applyNumberFormat="1" applyFill="1" applyBorder="1" applyAlignment="1" applyProtection="1">
      <alignment horizontal="center"/>
    </xf>
    <xf numFmtId="167" fontId="0" fillId="3" borderId="11" xfId="0" applyNumberFormat="1" applyFill="1" applyBorder="1" applyAlignment="1" applyProtection="1">
      <alignment horizontal="center"/>
    </xf>
    <xf numFmtId="167" fontId="0" fillId="4" borderId="10" xfId="0" applyNumberFormat="1" applyFill="1" applyBorder="1" applyAlignment="1" applyProtection="1">
      <alignment horizontal="center"/>
    </xf>
    <xf numFmtId="167" fontId="0" fillId="4" borderId="11" xfId="0" applyNumberFormat="1" applyFill="1" applyBorder="1" applyAlignment="1" applyProtection="1">
      <alignment horizontal="center"/>
    </xf>
    <xf numFmtId="1" fontId="0" fillId="3" borderId="10" xfId="0" applyNumberFormat="1" applyFill="1" applyBorder="1" applyAlignment="1" applyProtection="1">
      <alignment horizontal="center"/>
    </xf>
    <xf numFmtId="1" fontId="0" fillId="4" borderId="10" xfId="0" applyNumberFormat="1" applyFill="1" applyBorder="1" applyAlignment="1" applyProtection="1">
      <alignment horizontal="center"/>
    </xf>
    <xf numFmtId="1" fontId="0" fillId="3" borderId="1" xfId="0" applyNumberFormat="1" applyFill="1" applyBorder="1" applyAlignment="1" applyProtection="1">
      <alignment horizontal="center"/>
    </xf>
    <xf numFmtId="165" fontId="0" fillId="3" borderId="1" xfId="0" applyNumberForma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49" fontId="0" fillId="0" borderId="0" xfId="0" applyNumberFormat="1" applyBorder="1" applyAlignment="1" applyProtection="1">
      <alignment horizontal="left" vertical="top"/>
    </xf>
    <xf numFmtId="49" fontId="0" fillId="0" borderId="6" xfId="0" applyNumberFormat="1" applyBorder="1" applyAlignment="1" applyProtection="1">
      <alignment horizontal="left" vertical="top"/>
    </xf>
    <xf numFmtId="0" fontId="18" fillId="0" borderId="0" xfId="0" applyFont="1"/>
    <xf numFmtId="164" fontId="0" fillId="0" borderId="0" xfId="0" applyNumberFormat="1" applyAlignment="1" applyProtection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6" borderId="2" xfId="0" applyNumberFormat="1" applyFill="1" applyBorder="1" applyAlignment="1" applyProtection="1">
      <alignment horizontal="justify" vertical="top"/>
      <protection locked="0"/>
    </xf>
    <xf numFmtId="49" fontId="0" fillId="6" borderId="3" xfId="0" applyNumberFormat="1" applyFill="1" applyBorder="1" applyAlignment="1" applyProtection="1">
      <alignment horizontal="justify" vertical="top"/>
      <protection locked="0"/>
    </xf>
    <xf numFmtId="49" fontId="0" fillId="6" borderId="4" xfId="0" applyNumberFormat="1" applyFill="1" applyBorder="1" applyAlignment="1" applyProtection="1">
      <alignment horizontal="justify" vertical="top"/>
      <protection locked="0"/>
    </xf>
    <xf numFmtId="49" fontId="0" fillId="6" borderId="5" xfId="0" applyNumberFormat="1" applyFill="1" applyBorder="1" applyAlignment="1" applyProtection="1">
      <alignment horizontal="justify" vertical="top"/>
      <protection locked="0"/>
    </xf>
    <xf numFmtId="49" fontId="0" fillId="6" borderId="0" xfId="0" applyNumberFormat="1" applyFill="1" applyBorder="1" applyAlignment="1" applyProtection="1">
      <alignment horizontal="justify" vertical="top"/>
      <protection locked="0"/>
    </xf>
    <xf numFmtId="49" fontId="0" fillId="6" borderId="6" xfId="0" applyNumberFormat="1" applyFill="1" applyBorder="1" applyAlignment="1" applyProtection="1">
      <alignment horizontal="justify" vertical="top"/>
      <protection locked="0"/>
    </xf>
    <xf numFmtId="49" fontId="0" fillId="6" borderId="7" xfId="0" applyNumberFormat="1" applyFill="1" applyBorder="1" applyAlignment="1" applyProtection="1">
      <alignment horizontal="justify" vertical="top"/>
      <protection locked="0"/>
    </xf>
    <xf numFmtId="49" fontId="0" fillId="6" borderId="8" xfId="0" applyNumberFormat="1" applyFill="1" applyBorder="1" applyAlignment="1" applyProtection="1">
      <alignment horizontal="justify" vertical="top"/>
      <protection locked="0"/>
    </xf>
    <xf numFmtId="49" fontId="0" fillId="6" borderId="9" xfId="0" applyNumberFormat="1" applyFill="1" applyBorder="1" applyAlignment="1" applyProtection="1">
      <alignment horizontal="justify" vertical="top"/>
      <protection locked="0"/>
    </xf>
    <xf numFmtId="49" fontId="10" fillId="5" borderId="5" xfId="0" applyNumberFormat="1" applyFont="1" applyFill="1" applyBorder="1" applyAlignment="1">
      <alignment horizontal="left"/>
    </xf>
    <xf numFmtId="49" fontId="10" fillId="5" borderId="0" xfId="0" applyNumberFormat="1" applyFont="1" applyFill="1" applyBorder="1" applyAlignment="1">
      <alignment horizontal="left"/>
    </xf>
    <xf numFmtId="49" fontId="10" fillId="5" borderId="6" xfId="0" applyNumberFormat="1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20" fillId="5" borderId="2" xfId="0" applyFont="1" applyFill="1" applyBorder="1" applyAlignment="1">
      <alignment horizontal="left"/>
    </xf>
    <xf numFmtId="0" fontId="20" fillId="5" borderId="3" xfId="0" applyFont="1" applyFill="1" applyBorder="1" applyAlignment="1">
      <alignment horizontal="left"/>
    </xf>
    <xf numFmtId="0" fontId="20" fillId="5" borderId="4" xfId="0" applyFont="1" applyFill="1" applyBorder="1" applyAlignment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2" fontId="0" fillId="7" borderId="1" xfId="0" applyNumberFormat="1" applyFill="1" applyBorder="1" applyAlignment="1" applyProtection="1">
      <alignment horizontal="center"/>
      <protection locked="0"/>
    </xf>
    <xf numFmtId="2" fontId="0" fillId="7" borderId="1" xfId="0" applyNumberFormat="1" applyFill="1" applyBorder="1" applyAlignment="1" applyProtection="1">
      <alignment horizontal="center" vertical="center"/>
      <protection locked="0"/>
    </xf>
    <xf numFmtId="2" fontId="0" fillId="8" borderId="1" xfId="0" applyNumberFormat="1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164" fontId="0" fillId="7" borderId="10" xfId="0" applyNumberFormat="1" applyFill="1" applyBorder="1" applyAlignment="1" applyProtection="1">
      <alignment horizontal="center"/>
      <protection locked="0"/>
    </xf>
    <xf numFmtId="2" fontId="0" fillId="7" borderId="11" xfId="0" applyNumberFormat="1" applyFill="1" applyBorder="1" applyAlignment="1" applyProtection="1">
      <alignment horizontal="center"/>
    </xf>
    <xf numFmtId="164" fontId="0" fillId="8" borderId="10" xfId="0" applyNumberFormat="1" applyFill="1" applyBorder="1" applyAlignment="1" applyProtection="1">
      <alignment horizontal="center"/>
      <protection locked="0"/>
    </xf>
    <xf numFmtId="2" fontId="0" fillId="8" borderId="11" xfId="0" applyNumberFormat="1" applyFill="1" applyBorder="1" applyAlignment="1" applyProtection="1">
      <alignment horizontal="center"/>
    </xf>
    <xf numFmtId="166" fontId="0" fillId="7" borderId="1" xfId="0" applyNumberFormat="1" applyFill="1" applyBorder="1" applyAlignment="1" applyProtection="1">
      <alignment horizontal="center"/>
      <protection locked="0"/>
    </xf>
    <xf numFmtId="166" fontId="0" fillId="8" borderId="1" xfId="0" applyNumberFormat="1" applyFill="1" applyBorder="1" applyAlignment="1" applyProtection="1">
      <alignment horizontal="center"/>
      <protection locked="0"/>
    </xf>
    <xf numFmtId="166" fontId="0" fillId="7" borderId="1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Medidas</c:v>
          </c:tx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('Parte 2'!$A$4,'Parte 2'!$A$6,'Parte 2'!$A$8)</c:f>
              <c:numCache>
                <c:formatCode>0.000</c:formatCode>
                <c:ptCount val="3"/>
                <c:pt idx="0">
                  <c:v>0.2</c:v>
                </c:pt>
                <c:pt idx="1">
                  <c:v>0.6</c:v>
                </c:pt>
                <c:pt idx="2">
                  <c:v>1</c:v>
                </c:pt>
              </c:numCache>
            </c:numRef>
          </c:xVal>
          <c:yVal>
            <c:numRef>
              <c:f>('Parte 2'!$F$4,'Parte 2'!$F$6,'Parte 2'!$F$8)</c:f>
              <c:numCache>
                <c:formatCode>0.00000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Reg.Linear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('Parte 2'!$A$4,'Parte 2'!$A$6,'Parte 2'!$A$8)</c:f>
              <c:numCache>
                <c:formatCode>0.000</c:formatCode>
                <c:ptCount val="3"/>
                <c:pt idx="0">
                  <c:v>0.2</c:v>
                </c:pt>
                <c:pt idx="1">
                  <c:v>0.6</c:v>
                </c:pt>
                <c:pt idx="2">
                  <c:v>1</c:v>
                </c:pt>
              </c:numCache>
            </c:numRef>
          </c:xVal>
          <c:yVal>
            <c:numRef>
              <c:f>('Parte 2'!$K$4,'Parte 2'!$K$6,'Parte 2'!$K$8)</c:f>
              <c:numCache>
                <c:formatCode>0.00000000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46400"/>
        <c:axId val="176646976"/>
      </c:scatterChart>
      <c:valAx>
        <c:axId val="17664640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L (m)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76646976"/>
        <c:crossesAt val="0"/>
        <c:crossBetween val="midCat"/>
      </c:valAx>
      <c:valAx>
        <c:axId val="17664697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 baseline="0"/>
                  <a:t>T² (s²)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176646400"/>
        <c:crossesAt val="0"/>
        <c:crossBetween val="midCat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chemeClr val="accent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10</xdr:row>
      <xdr:rowOff>4762</xdr:rowOff>
    </xdr:from>
    <xdr:to>
      <xdr:col>10</xdr:col>
      <xdr:colOff>1231723</xdr:colOff>
      <xdr:row>27</xdr:row>
      <xdr:rowOff>8212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0"/>
  <sheetViews>
    <sheetView tabSelected="1" workbookViewId="0">
      <selection activeCell="A4" sqref="A4"/>
    </sheetView>
  </sheetViews>
  <sheetFormatPr defaultRowHeight="15" x14ac:dyDescent="0.25"/>
  <cols>
    <col min="1" max="3" width="24.7109375" customWidth="1"/>
  </cols>
  <sheetData>
    <row r="1" spans="1:13" ht="31.5" x14ac:dyDescent="0.5">
      <c r="A1" s="46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30" x14ac:dyDescent="0.25">
      <c r="A3" s="1" t="s">
        <v>63</v>
      </c>
      <c r="B3" s="1" t="s">
        <v>1</v>
      </c>
      <c r="C3" s="1" t="s">
        <v>0</v>
      </c>
    </row>
    <row r="4" spans="1:13" x14ac:dyDescent="0.25">
      <c r="A4" s="76"/>
      <c r="B4" s="76"/>
      <c r="C4" s="7">
        <f>B4/10</f>
        <v>0</v>
      </c>
    </row>
    <row r="5" spans="1:13" x14ac:dyDescent="0.25">
      <c r="A5" s="77"/>
      <c r="B5" s="77"/>
      <c r="C5" s="8">
        <f t="shared" ref="C5:C6" si="0">B5/10</f>
        <v>0</v>
      </c>
    </row>
    <row r="6" spans="1:13" x14ac:dyDescent="0.25">
      <c r="A6" s="76"/>
      <c r="B6" s="76"/>
      <c r="C6" s="7">
        <f t="shared" si="0"/>
        <v>0</v>
      </c>
    </row>
    <row r="8" spans="1:13" ht="23.25" x14ac:dyDescent="0.35">
      <c r="A8" s="48" t="s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</row>
    <row r="10" spans="1:13" x14ac:dyDescent="0.25">
      <c r="A10" s="6" t="s">
        <v>4</v>
      </c>
      <c r="B10" s="2" t="s">
        <v>5</v>
      </c>
      <c r="C10" s="78">
        <v>0.6</v>
      </c>
      <c r="D10" s="5" t="s">
        <v>6</v>
      </c>
    </row>
    <row r="11" spans="1:13" x14ac:dyDescent="0.25">
      <c r="A11" s="6" t="s">
        <v>7</v>
      </c>
      <c r="B11" s="3" t="s">
        <v>8</v>
      </c>
      <c r="C11" s="4">
        <v>2</v>
      </c>
      <c r="D11" s="5" t="s">
        <v>9</v>
      </c>
    </row>
    <row r="12" spans="1:13" x14ac:dyDescent="0.25">
      <c r="A12" s="6"/>
      <c r="B12" s="3" t="s">
        <v>8</v>
      </c>
      <c r="C12" s="12">
        <f>C11*PI()/180</f>
        <v>3.4906585039886591E-2</v>
      </c>
      <c r="D12" s="5" t="s">
        <v>10</v>
      </c>
    </row>
    <row r="13" spans="1:13" x14ac:dyDescent="0.25">
      <c r="A13" s="6" t="s">
        <v>12</v>
      </c>
      <c r="B13" s="3" t="s">
        <v>11</v>
      </c>
      <c r="C13" s="9">
        <v>9.8000000000000007</v>
      </c>
      <c r="D13" s="5" t="s">
        <v>20</v>
      </c>
    </row>
    <row r="14" spans="1:13" x14ac:dyDescent="0.25">
      <c r="A14" s="6"/>
      <c r="D14" s="5"/>
    </row>
    <row r="15" spans="1:13" x14ac:dyDescent="0.25">
      <c r="A15" s="6" t="s">
        <v>13</v>
      </c>
      <c r="B15" s="3" t="s">
        <v>17</v>
      </c>
      <c r="C15" s="10">
        <f>MAX(C4,C5,C6)</f>
        <v>0</v>
      </c>
      <c r="D15" s="5" t="s">
        <v>14</v>
      </c>
    </row>
    <row r="16" spans="1:13" x14ac:dyDescent="0.25">
      <c r="A16" s="6" t="s">
        <v>15</v>
      </c>
      <c r="B16" s="3" t="s">
        <v>18</v>
      </c>
      <c r="C16" s="10">
        <f>MIN(C4,C5,C6)</f>
        <v>0</v>
      </c>
      <c r="D16" s="5" t="s">
        <v>14</v>
      </c>
    </row>
    <row r="17" spans="1:13" x14ac:dyDescent="0.25">
      <c r="A17" s="6" t="s">
        <v>16</v>
      </c>
      <c r="B17" s="3" t="s">
        <v>19</v>
      </c>
      <c r="C17" s="10">
        <f>(C4+C5+C6)/3</f>
        <v>0</v>
      </c>
      <c r="D17" s="5" t="s">
        <v>14</v>
      </c>
    </row>
    <row r="19" spans="1:13" x14ac:dyDescent="0.25">
      <c r="A19" s="6" t="s">
        <v>21</v>
      </c>
      <c r="B19" s="3" t="s">
        <v>22</v>
      </c>
      <c r="C19" s="11">
        <f>IF(C17&gt;0,MAX(100*ABS(C15-C17)/C17,100*ABS(C16-C17)/C17),0)</f>
        <v>0</v>
      </c>
      <c r="D19" s="5" t="s">
        <v>23</v>
      </c>
    </row>
    <row r="21" spans="1:13" ht="23.25" x14ac:dyDescent="0.35">
      <c r="A21" s="49" t="s">
        <v>24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3" spans="1:13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</row>
    <row r="24" spans="1:13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3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3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3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3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</row>
    <row r="29" spans="1:13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</row>
    <row r="30" spans="1:13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</row>
    <row r="31" spans="1:13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5"/>
    </row>
    <row r="32" spans="1:13" x14ac:dyDescent="0.2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5"/>
    </row>
    <row r="33" spans="1:17" x14ac:dyDescent="0.25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5" spans="1:17" ht="15.75" x14ac:dyDescent="0.25">
      <c r="A35" s="68" t="s">
        <v>57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0"/>
    </row>
    <row r="36" spans="1:17" ht="23.25" x14ac:dyDescent="0.35">
      <c r="A36" s="59" t="s">
        <v>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44"/>
      <c r="O36" s="44"/>
      <c r="P36" s="44"/>
      <c r="Q36" s="44"/>
    </row>
    <row r="37" spans="1:17" ht="15.75" customHeight="1" x14ac:dyDescent="0.25">
      <c r="A37" s="62" t="s">
        <v>64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4"/>
    </row>
    <row r="38" spans="1:17" ht="15.75" customHeight="1" x14ac:dyDescent="0.25">
      <c r="A38" s="62" t="s">
        <v>58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4"/>
    </row>
    <row r="39" spans="1:17" ht="15.75" customHeight="1" x14ac:dyDescent="0.25">
      <c r="A39" s="62" t="s">
        <v>59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</row>
    <row r="40" spans="1:17" ht="15.75" x14ac:dyDescent="0.25">
      <c r="A40" s="65" t="s">
        <v>60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</sheetData>
  <sheetProtection password="C6EC" sheet="1" objects="1" scenarios="1" selectLockedCells="1"/>
  <mergeCells count="10">
    <mergeCell ref="A37:M37"/>
    <mergeCell ref="A39:M39"/>
    <mergeCell ref="A40:M40"/>
    <mergeCell ref="A35:M35"/>
    <mergeCell ref="A38:M38"/>
    <mergeCell ref="A1:M1"/>
    <mergeCell ref="A8:M8"/>
    <mergeCell ref="A21:M21"/>
    <mergeCell ref="A23:M33"/>
    <mergeCell ref="A36:M36"/>
  </mergeCells>
  <pageMargins left="0.511811024" right="0.511811024" top="0.78740157499999996" bottom="0.78740157499999996" header="0.31496062000000002" footer="0.31496062000000002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7"/>
  <sheetViews>
    <sheetView workbookViewId="0">
      <selection activeCell="A4" sqref="A4"/>
    </sheetView>
  </sheetViews>
  <sheetFormatPr defaultRowHeight="15" x14ac:dyDescent="0.25"/>
  <cols>
    <col min="1" max="11" width="18.7109375" customWidth="1"/>
  </cols>
  <sheetData>
    <row r="1" spans="1:21" ht="31.5" x14ac:dyDescent="0.5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5">
      <c r="A3" s="14" t="s">
        <v>26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38</v>
      </c>
      <c r="G3" s="14" t="s">
        <v>31</v>
      </c>
      <c r="H3" s="14" t="s">
        <v>32</v>
      </c>
      <c r="I3" s="14" t="s">
        <v>33</v>
      </c>
      <c r="J3" s="14" t="s">
        <v>34</v>
      </c>
      <c r="K3" s="14" t="s">
        <v>39</v>
      </c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25">
      <c r="A4" s="79">
        <v>0.2</v>
      </c>
      <c r="B4" s="15">
        <v>1</v>
      </c>
      <c r="C4" s="83">
        <v>0</v>
      </c>
      <c r="D4" s="17">
        <f>(C4+C5)/2</f>
        <v>0</v>
      </c>
      <c r="E4" s="17">
        <f>C4/10</f>
        <v>0</v>
      </c>
      <c r="F4" s="17">
        <f>E4*E4</f>
        <v>0</v>
      </c>
      <c r="G4" s="17">
        <f>2*PI()*SQRT(A4/C16)</f>
        <v>0.89759790102565518</v>
      </c>
      <c r="H4" s="27">
        <f>100*(E4-G4)/G4</f>
        <v>-100</v>
      </c>
      <c r="I4" s="17">
        <f>2*PI()*(1+C15*C15/16)*SQRT(A4/C16)</f>
        <v>0.89766625701480907</v>
      </c>
      <c r="J4" s="27">
        <f>100*(E4-I4)/I4</f>
        <v>-100</v>
      </c>
      <c r="K4" s="33">
        <f>C20*A4</f>
        <v>0</v>
      </c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x14ac:dyDescent="0.25">
      <c r="A5" s="80"/>
      <c r="B5" s="15">
        <v>2</v>
      </c>
      <c r="C5" s="83">
        <v>0</v>
      </c>
      <c r="D5" s="18"/>
      <c r="E5" s="18"/>
      <c r="F5" s="18"/>
      <c r="G5" s="18"/>
      <c r="H5" s="28"/>
      <c r="I5" s="18"/>
      <c r="J5" s="28"/>
      <c r="K5" s="34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25">
      <c r="A6" s="81">
        <v>0.6</v>
      </c>
      <c r="B6" s="19">
        <v>1</v>
      </c>
      <c r="C6" s="84">
        <v>0</v>
      </c>
      <c r="D6" s="21">
        <f>(C6+C7)/2</f>
        <v>0</v>
      </c>
      <c r="E6" s="21">
        <f>C6/10</f>
        <v>0</v>
      </c>
      <c r="F6" s="21">
        <f>E6*E6</f>
        <v>0</v>
      </c>
      <c r="G6" s="21">
        <f>2*PI()*SQRT(A6/C16)</f>
        <v>1.554685169343615</v>
      </c>
      <c r="H6" s="29">
        <f>100*(E6-G6)/G6</f>
        <v>-100</v>
      </c>
      <c r="I6" s="21">
        <f>2*PI()*(1+C15*C15/16)*SQRT(A6/C16)</f>
        <v>1.5548035653898313</v>
      </c>
      <c r="J6" s="29">
        <f>100*(E6-I6)/I6</f>
        <v>-100</v>
      </c>
      <c r="K6" s="35">
        <f>C20*A6</f>
        <v>0</v>
      </c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25">
      <c r="A7" s="82"/>
      <c r="B7" s="19">
        <v>2</v>
      </c>
      <c r="C7" s="84">
        <v>0</v>
      </c>
      <c r="D7" s="22"/>
      <c r="E7" s="22"/>
      <c r="F7" s="22"/>
      <c r="G7" s="22"/>
      <c r="H7" s="30"/>
      <c r="I7" s="22"/>
      <c r="J7" s="30"/>
      <c r="K7" s="36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5">
      <c r="A8" s="79">
        <v>1</v>
      </c>
      <c r="B8" s="15">
        <v>1</v>
      </c>
      <c r="C8" s="83">
        <v>0</v>
      </c>
      <c r="D8" s="17">
        <f>(C8+C9)/2</f>
        <v>0</v>
      </c>
      <c r="E8" s="17">
        <f>C8/10</f>
        <v>0</v>
      </c>
      <c r="F8" s="17">
        <f>E8*E8</f>
        <v>0</v>
      </c>
      <c r="G8" s="17">
        <f>2*PI()*SQRT(A8/C16)</f>
        <v>2.007089923154493</v>
      </c>
      <c r="H8" s="27">
        <f>100*(E8-G8)/G8</f>
        <v>-100</v>
      </c>
      <c r="I8" s="17">
        <f>2*PI()*(1+C15*C15/16)*SQRT(A8/C16)</f>
        <v>2.0072427717929102</v>
      </c>
      <c r="J8" s="27">
        <f>100*(E8-I8)/I8</f>
        <v>-100</v>
      </c>
      <c r="K8" s="33">
        <f>C20*A8</f>
        <v>0</v>
      </c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x14ac:dyDescent="0.25">
      <c r="A9" s="80"/>
      <c r="B9" s="15">
        <v>2</v>
      </c>
      <c r="C9" s="83">
        <v>0</v>
      </c>
      <c r="D9" s="18"/>
      <c r="E9" s="18"/>
      <c r="F9" s="18"/>
      <c r="G9" s="18"/>
      <c r="H9" s="28"/>
      <c r="I9" s="18"/>
      <c r="J9" s="28"/>
      <c r="K9" s="34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3.25" x14ac:dyDescent="0.35">
      <c r="A11" s="72" t="s">
        <v>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13"/>
      <c r="P11" s="13"/>
      <c r="Q11" s="13"/>
      <c r="R11" s="13"/>
      <c r="S11" s="13"/>
      <c r="T11" s="13"/>
      <c r="U11" s="13"/>
    </row>
    <row r="12" spans="1:2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x14ac:dyDescent="0.25">
      <c r="A13" s="23" t="s">
        <v>35</v>
      </c>
      <c r="B13" s="24" t="s">
        <v>36</v>
      </c>
      <c r="C13" s="75">
        <v>0</v>
      </c>
      <c r="D13" s="25" t="s">
        <v>65</v>
      </c>
      <c r="E13" s="2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x14ac:dyDescent="0.25">
      <c r="A14" s="23" t="s">
        <v>7</v>
      </c>
      <c r="B14" s="26" t="s">
        <v>8</v>
      </c>
      <c r="C14" s="45">
        <v>2</v>
      </c>
      <c r="D14" s="25" t="s">
        <v>9</v>
      </c>
      <c r="E14" s="2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x14ac:dyDescent="0.25">
      <c r="A15" s="23"/>
      <c r="B15" s="26" t="s">
        <v>8</v>
      </c>
      <c r="C15" s="12">
        <f>C14*PI()/180</f>
        <v>3.4906585039886591E-2</v>
      </c>
      <c r="D15" s="25" t="s">
        <v>10</v>
      </c>
      <c r="E15" s="2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x14ac:dyDescent="0.25">
      <c r="A16" s="23" t="s">
        <v>37</v>
      </c>
      <c r="B16" s="26" t="s">
        <v>11</v>
      </c>
      <c r="C16" s="9">
        <v>9.8000000000000007</v>
      </c>
      <c r="D16" s="25" t="s">
        <v>20</v>
      </c>
      <c r="E16" s="2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x14ac:dyDescent="0.25">
      <c r="A17" s="23"/>
      <c r="B17" s="26"/>
      <c r="C17" s="9"/>
      <c r="D17" s="25"/>
      <c r="E17" s="2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5.75" x14ac:dyDescent="0.25">
      <c r="A18" s="74" t="s">
        <v>52</v>
      </c>
      <c r="B18" s="74"/>
      <c r="C18" s="74"/>
      <c r="D18" s="74"/>
      <c r="E18" s="2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x14ac:dyDescent="0.25">
      <c r="A19" s="23" t="s">
        <v>46</v>
      </c>
      <c r="B19" s="26" t="s">
        <v>47</v>
      </c>
      <c r="C19" s="12">
        <f>(F4+F6+F8)/3</f>
        <v>0</v>
      </c>
      <c r="D19" s="25" t="s">
        <v>48</v>
      </c>
      <c r="E19" s="25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25">
      <c r="A20" s="23" t="s">
        <v>53</v>
      </c>
      <c r="B20" s="26" t="s">
        <v>40</v>
      </c>
      <c r="C20" s="32">
        <f>(F4*A4+F6*A6+F8*A8)/(A4*A4+A6*A6+A8*A8)</f>
        <v>0</v>
      </c>
      <c r="D20" s="25" t="s">
        <v>41</v>
      </c>
      <c r="E20" s="25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25">
      <c r="A21" s="23" t="s">
        <v>42</v>
      </c>
      <c r="B21" s="26" t="s">
        <v>43</v>
      </c>
      <c r="C21" s="32">
        <f>IF(((F4-C19)*(F4-C19)+(F6-C19)*(F6-C19)+(F8-C19)*(F8-C19))&gt;0,SQRT(((K4-C19)*(K4-C19)+(K6-C19)*(K6-C19)+(K8-C19))/((F4-C19)*(F4-C19)+(F6-C19)*(F6-C19)+(F8-C19)*(F8-C19))),0)</f>
        <v>0</v>
      </c>
      <c r="D21" s="25" t="s">
        <v>49</v>
      </c>
      <c r="E21" s="25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x14ac:dyDescent="0.25">
      <c r="A22" s="23" t="s">
        <v>44</v>
      </c>
      <c r="B22" s="26" t="s">
        <v>45</v>
      </c>
      <c r="C22" s="32">
        <f>IF(C20&gt;0,4*PI()*PI()/C20,0)</f>
        <v>0</v>
      </c>
      <c r="D22" s="25" t="s">
        <v>20</v>
      </c>
      <c r="E22" s="2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x14ac:dyDescent="0.25">
      <c r="A23" s="23" t="s">
        <v>50</v>
      </c>
      <c r="B23" s="26" t="s">
        <v>51</v>
      </c>
      <c r="C23" s="10">
        <f>100*(C22-C16)/C16</f>
        <v>-100</v>
      </c>
      <c r="D23" s="25" t="s">
        <v>23</v>
      </c>
      <c r="E23" s="2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x14ac:dyDescent="0.25">
      <c r="A25" s="23"/>
      <c r="B25" s="26"/>
      <c r="C25" s="11"/>
      <c r="D25" s="25"/>
      <c r="E25" s="2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23.25" x14ac:dyDescent="0.35">
      <c r="A27" s="73" t="s">
        <v>24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13"/>
      <c r="P27" s="13"/>
      <c r="Q27" s="13"/>
      <c r="R27" s="13"/>
      <c r="S27" s="13"/>
      <c r="T27" s="13"/>
      <c r="U27" s="13"/>
    </row>
    <row r="28" spans="1:2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2"/>
      <c r="O29" s="13"/>
      <c r="P29" s="13"/>
      <c r="Q29" s="13"/>
      <c r="R29" s="13"/>
      <c r="S29" s="13"/>
      <c r="T29" s="13"/>
      <c r="U29" s="13"/>
    </row>
    <row r="30" spans="1:21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3"/>
      <c r="P30" s="13"/>
      <c r="Q30" s="13"/>
      <c r="R30" s="13"/>
      <c r="S30" s="13"/>
      <c r="T30" s="13"/>
      <c r="U30" s="13"/>
    </row>
    <row r="31" spans="1:21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3"/>
      <c r="P31" s="13"/>
      <c r="Q31" s="13"/>
      <c r="R31" s="13"/>
      <c r="S31" s="13"/>
      <c r="T31" s="13"/>
      <c r="U31" s="13"/>
    </row>
    <row r="32" spans="1:21" x14ac:dyDescent="0.2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3"/>
      <c r="P32" s="13"/>
      <c r="Q32" s="13"/>
      <c r="R32" s="13"/>
      <c r="S32" s="13"/>
      <c r="T32" s="13"/>
      <c r="U32" s="13"/>
    </row>
    <row r="33" spans="1:21" x14ac:dyDescent="0.25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3"/>
      <c r="P33" s="13"/>
      <c r="Q33" s="13"/>
      <c r="R33" s="13"/>
      <c r="S33" s="13"/>
      <c r="T33" s="13"/>
      <c r="U33" s="13"/>
    </row>
    <row r="34" spans="1:21" x14ac:dyDescent="0.2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3"/>
      <c r="P34" s="13"/>
      <c r="Q34" s="13"/>
      <c r="R34" s="13"/>
      <c r="S34" s="13"/>
      <c r="T34" s="13"/>
      <c r="U34" s="13"/>
    </row>
    <row r="35" spans="1:21" x14ac:dyDescent="0.2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3"/>
      <c r="P35" s="13"/>
      <c r="Q35" s="13"/>
      <c r="R35" s="13"/>
      <c r="S35" s="13"/>
      <c r="T35" s="13"/>
      <c r="U35" s="13"/>
    </row>
    <row r="36" spans="1:21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3"/>
      <c r="P36" s="13"/>
      <c r="Q36" s="13"/>
      <c r="R36" s="13"/>
      <c r="S36" s="13"/>
      <c r="T36" s="13"/>
      <c r="U36" s="13"/>
    </row>
    <row r="37" spans="1:21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5"/>
      <c r="O37" s="13"/>
      <c r="P37" s="13"/>
      <c r="Q37" s="13"/>
      <c r="R37" s="13"/>
      <c r="S37" s="13"/>
      <c r="T37" s="13"/>
      <c r="U37" s="13"/>
    </row>
    <row r="38" spans="1:21" x14ac:dyDescent="0.2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3"/>
      <c r="P38" s="13"/>
      <c r="Q38" s="13"/>
      <c r="R38" s="13"/>
      <c r="S38" s="13"/>
      <c r="T38" s="13"/>
      <c r="U38" s="13"/>
    </row>
    <row r="39" spans="1:21" x14ac:dyDescent="0.25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13"/>
      <c r="P39" s="13"/>
      <c r="Q39" s="13"/>
      <c r="R39" s="13"/>
      <c r="S39" s="13"/>
      <c r="T39" s="13"/>
      <c r="U39" s="13"/>
    </row>
    <row r="40" spans="1:2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5.75" x14ac:dyDescent="0.25">
      <c r="A41" s="68" t="s">
        <v>57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0"/>
    </row>
    <row r="42" spans="1:21" ht="15.75" x14ac:dyDescent="0.25">
      <c r="A42" s="62" t="s">
        <v>66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4"/>
    </row>
    <row r="43" spans="1:21" ht="15.75" x14ac:dyDescent="0.25">
      <c r="A43" s="62" t="s">
        <v>67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4"/>
    </row>
    <row r="44" spans="1:21" ht="15.75" x14ac:dyDescent="0.25">
      <c r="A44" s="62" t="s">
        <v>68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4"/>
    </row>
    <row r="45" spans="1:21" ht="15.75" x14ac:dyDescent="0.25">
      <c r="A45" s="62" t="s">
        <v>58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4"/>
    </row>
    <row r="46" spans="1:21" ht="15.75" x14ac:dyDescent="0.25">
      <c r="A46" s="62" t="s">
        <v>59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4"/>
    </row>
    <row r="47" spans="1:21" ht="15.75" x14ac:dyDescent="0.25">
      <c r="A47" s="65" t="s">
        <v>60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</row>
  </sheetData>
  <sheetProtection password="C6EC" sheet="1" objects="1" scenarios="1" selectLockedCells="1"/>
  <mergeCells count="12">
    <mergeCell ref="A1:U1"/>
    <mergeCell ref="A11:N11"/>
    <mergeCell ref="A27:N27"/>
    <mergeCell ref="A29:N39"/>
    <mergeCell ref="A18:D18"/>
    <mergeCell ref="A47:M47"/>
    <mergeCell ref="A44:M44"/>
    <mergeCell ref="A41:M41"/>
    <mergeCell ref="A42:M42"/>
    <mergeCell ref="A43:M43"/>
    <mergeCell ref="A45:M45"/>
    <mergeCell ref="A46:M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37"/>
  <sheetViews>
    <sheetView workbookViewId="0">
      <selection activeCell="C5" sqref="C5"/>
    </sheetView>
  </sheetViews>
  <sheetFormatPr defaultRowHeight="15" x14ac:dyDescent="0.25"/>
  <cols>
    <col min="1" max="1" width="24.7109375" customWidth="1"/>
    <col min="2" max="12" width="18.7109375" customWidth="1"/>
  </cols>
  <sheetData>
    <row r="1" spans="1:22" ht="31.5" x14ac:dyDescent="0.5">
      <c r="A1" s="71" t="s">
        <v>56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x14ac:dyDescent="0.25">
      <c r="A3" s="14" t="s">
        <v>54</v>
      </c>
      <c r="B3" s="14" t="s">
        <v>55</v>
      </c>
      <c r="C3" s="14" t="s">
        <v>28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2" x14ac:dyDescent="0.25">
      <c r="A4" s="37">
        <v>2</v>
      </c>
      <c r="B4" s="17">
        <f>A4*PI()/180</f>
        <v>3.4906585039886591E-2</v>
      </c>
      <c r="C4" s="85">
        <f>'Parte 2'!D6</f>
        <v>0</v>
      </c>
      <c r="D4" s="17">
        <f>C4/10</f>
        <v>0</v>
      </c>
      <c r="E4" s="17">
        <f>2*PI()*SQRT(C10/C12)</f>
        <v>1.554685169343615</v>
      </c>
      <c r="F4" s="27">
        <f>100*(D4-E4)/E4</f>
        <v>-100</v>
      </c>
      <c r="G4" s="17">
        <f>2*PI()*(1+B4*B4/16)*SQRT(C10/C12)</f>
        <v>1.5548035653898313</v>
      </c>
      <c r="H4" s="27">
        <f>100*(D4-G4)/G4</f>
        <v>-100</v>
      </c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2" x14ac:dyDescent="0.25">
      <c r="A5" s="38">
        <v>20</v>
      </c>
      <c r="B5" s="20">
        <f>A5*PI()/180</f>
        <v>0.3490658503988659</v>
      </c>
      <c r="C5" s="84">
        <v>0</v>
      </c>
      <c r="D5" s="21">
        <f>C5/10</f>
        <v>0</v>
      </c>
      <c r="E5" s="21">
        <f>2*PI()*SQRT(C10/C12)</f>
        <v>1.554685169343615</v>
      </c>
      <c r="F5" s="29">
        <f>100*(D5-E5)/E5</f>
        <v>-100</v>
      </c>
      <c r="G5" s="21">
        <f>2*PI()*(1+B5*B5/16)*SQRT(C10/C12)</f>
        <v>1.5665247739652679</v>
      </c>
      <c r="H5" s="29">
        <f>100*(D5-G5)/G5</f>
        <v>-100</v>
      </c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2" x14ac:dyDescent="0.25">
      <c r="A6" s="39">
        <v>40</v>
      </c>
      <c r="B6" s="16">
        <f>A6*PI()/180</f>
        <v>0.69813170079773179</v>
      </c>
      <c r="C6" s="83">
        <v>0</v>
      </c>
      <c r="D6" s="16">
        <f>C6/10</f>
        <v>0</v>
      </c>
      <c r="E6" s="16">
        <f>2*PI()*SQRT(C10/C12)</f>
        <v>1.554685169343615</v>
      </c>
      <c r="F6" s="40">
        <f>100*(D6-E6)/E6</f>
        <v>-100</v>
      </c>
      <c r="G6" s="16">
        <f>2*PI()*(1+B6*B6/16)*SQRT(C10/C12)</f>
        <v>1.6020435878302262</v>
      </c>
      <c r="H6" s="40">
        <f>100*(D6-G6)/G6</f>
        <v>-100.00000000000001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2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23.25" x14ac:dyDescent="0.35">
      <c r="A8" s="72" t="s">
        <v>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13"/>
      <c r="Q8" s="13"/>
      <c r="R8" s="13"/>
      <c r="S8" s="13"/>
      <c r="T8" s="13"/>
      <c r="U8" s="13"/>
      <c r="V8" s="13"/>
    </row>
    <row r="9" spans="1:22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2" x14ac:dyDescent="0.25">
      <c r="A10" s="23" t="s">
        <v>4</v>
      </c>
      <c r="B10" s="23" t="s">
        <v>5</v>
      </c>
      <c r="C10" s="78">
        <v>0.6</v>
      </c>
      <c r="D10" s="31" t="s">
        <v>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2" x14ac:dyDescent="0.25">
      <c r="A11" s="23" t="s">
        <v>35</v>
      </c>
      <c r="B11" s="24" t="s">
        <v>36</v>
      </c>
      <c r="C11" s="75">
        <v>0</v>
      </c>
      <c r="D11" s="25" t="s">
        <v>65</v>
      </c>
      <c r="E11" s="2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2" x14ac:dyDescent="0.25">
      <c r="A12" s="23" t="s">
        <v>37</v>
      </c>
      <c r="B12" s="26" t="s">
        <v>11</v>
      </c>
      <c r="C12" s="9">
        <v>9.8000000000000007</v>
      </c>
      <c r="D12" s="25" t="s">
        <v>20</v>
      </c>
      <c r="E12" s="2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2" x14ac:dyDescent="0.25">
      <c r="A13" s="23"/>
      <c r="B13" s="26"/>
      <c r="C13" s="9"/>
      <c r="D13" s="25"/>
      <c r="E13" s="2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2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2" ht="23.25" x14ac:dyDescent="0.35">
      <c r="A15" s="41" t="s">
        <v>24</v>
      </c>
      <c r="B15" s="41"/>
      <c r="C15" s="41"/>
      <c r="D15" s="41"/>
      <c r="E15" s="2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2" x14ac:dyDescent="0.25">
      <c r="A16" s="13"/>
      <c r="B16" s="13"/>
      <c r="C16" s="13"/>
      <c r="D16" s="13"/>
      <c r="E16" s="42"/>
      <c r="F16" s="2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2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5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5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x14ac:dyDescent="0.25">
      <c r="A20" s="53"/>
      <c r="B20" s="54"/>
      <c r="C20" s="54"/>
      <c r="D20" s="54"/>
      <c r="E20" s="54"/>
      <c r="F20" s="54"/>
      <c r="G20" s="54"/>
      <c r="H20" s="54"/>
      <c r="I20" s="54"/>
      <c r="J20" s="55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5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x14ac:dyDescent="0.25">
      <c r="A22" s="53"/>
      <c r="B22" s="54"/>
      <c r="C22" s="54"/>
      <c r="D22" s="54"/>
      <c r="E22" s="54"/>
      <c r="F22" s="54"/>
      <c r="G22" s="54"/>
      <c r="H22" s="54"/>
      <c r="I22" s="54"/>
      <c r="J22" s="55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x14ac:dyDescent="0.25">
      <c r="A23" s="53"/>
      <c r="B23" s="54"/>
      <c r="C23" s="54"/>
      <c r="D23" s="54"/>
      <c r="E23" s="54"/>
      <c r="F23" s="54"/>
      <c r="G23" s="54"/>
      <c r="H23" s="54"/>
      <c r="I23" s="54"/>
      <c r="J23" s="55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5"/>
      <c r="K24" s="42"/>
      <c r="L24" s="42"/>
      <c r="M24" s="42"/>
      <c r="N24" s="42"/>
      <c r="O24" s="43"/>
      <c r="P24" s="13"/>
      <c r="Q24" s="13"/>
      <c r="R24" s="13"/>
      <c r="S24" s="13"/>
      <c r="T24" s="13"/>
      <c r="U24" s="13"/>
      <c r="V24" s="13"/>
    </row>
    <row r="25" spans="1:22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5"/>
    </row>
    <row r="28" spans="1:22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8"/>
    </row>
    <row r="30" spans="1:22" ht="15.75" x14ac:dyDescent="0.25">
      <c r="A30" s="68" t="s">
        <v>57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</row>
    <row r="31" spans="1:22" ht="15.75" x14ac:dyDescent="0.25">
      <c r="A31" s="62" t="s">
        <v>69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4"/>
    </row>
    <row r="32" spans="1:22" ht="15.75" x14ac:dyDescent="0.25">
      <c r="A32" s="62" t="s">
        <v>61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4"/>
    </row>
    <row r="33" spans="1:13" ht="15.75" x14ac:dyDescent="0.25">
      <c r="A33" s="62" t="s">
        <v>70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3" ht="15.75" x14ac:dyDescent="0.25">
      <c r="A34" s="62" t="s">
        <v>71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</row>
    <row r="35" spans="1:13" ht="15.75" x14ac:dyDescent="0.25">
      <c r="A35" s="62" t="s">
        <v>58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4"/>
    </row>
    <row r="36" spans="1:13" ht="15.75" x14ac:dyDescent="0.25">
      <c r="A36" s="62" t="s">
        <v>59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</row>
    <row r="37" spans="1:13" ht="15.75" x14ac:dyDescent="0.25">
      <c r="A37" s="65" t="s">
        <v>60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</row>
  </sheetData>
  <sheetProtection password="C6EC" sheet="1" objects="1" scenarios="1" selectLockedCells="1"/>
  <mergeCells count="11">
    <mergeCell ref="A1:V1"/>
    <mergeCell ref="A8:O8"/>
    <mergeCell ref="A17:J28"/>
    <mergeCell ref="A30:M30"/>
    <mergeCell ref="A31:M31"/>
    <mergeCell ref="A32:M32"/>
    <mergeCell ref="A33:M33"/>
    <mergeCell ref="A35:M35"/>
    <mergeCell ref="A36:M36"/>
    <mergeCell ref="A37:M37"/>
    <mergeCell ref="A34:M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Parte 1</vt:lpstr>
      <vt:lpstr>Parte 2</vt:lpstr>
      <vt:lpstr>Parte 3</vt:lpstr>
    </vt:vector>
  </TitlesOfParts>
  <Company>Uso pessoal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J.R.Kaschny</dc:creator>
  <cp:lastModifiedBy>J.R.Kaschny</cp:lastModifiedBy>
  <cp:lastPrinted>2026-06-05T17:50:15Z</cp:lastPrinted>
  <dcterms:created xsi:type="dcterms:W3CDTF">2026-06-05T08:15:28Z</dcterms:created>
  <dcterms:modified xsi:type="dcterms:W3CDTF">2026-06-19T08:51:57Z</dcterms:modified>
</cp:coreProperties>
</file>